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28035" windowHeight="12495"/>
  </bookViews>
  <sheets>
    <sheet name="급여계산" sheetId="2" r:id="rId1"/>
    <sheet name="급여표" sheetId="4" r:id="rId2"/>
  </sheets>
  <calcPr calcId="145621"/>
</workbook>
</file>

<file path=xl/calcChain.xml><?xml version="1.0" encoding="utf-8"?>
<calcChain xmlns="http://schemas.openxmlformats.org/spreadsheetml/2006/main">
  <c r="K32" i="2"/>
  <c r="K35"/>
  <c r="K33"/>
  <c r="K31"/>
  <c r="K37" l="1"/>
  <c r="K40"/>
  <c r="E69" i="4" l="1"/>
  <c r="E70"/>
  <c r="E67"/>
  <c r="E68"/>
  <c r="E66"/>
  <c r="E50"/>
  <c r="E51"/>
  <c r="E52"/>
  <c r="E53"/>
  <c r="E54"/>
  <c r="E55"/>
  <c r="E56"/>
  <c r="E57"/>
  <c r="E58"/>
  <c r="E59"/>
  <c r="E60"/>
  <c r="E49"/>
  <c r="E34"/>
  <c r="E35"/>
  <c r="E36"/>
  <c r="E37"/>
  <c r="E38"/>
  <c r="E39"/>
  <c r="E40"/>
  <c r="E41"/>
  <c r="E42"/>
  <c r="E33"/>
  <c r="E71" l="1"/>
  <c r="K27" i="2"/>
  <c r="K25"/>
  <c r="K24"/>
  <c r="K19"/>
  <c r="K17"/>
  <c r="K16"/>
  <c r="K29" l="1"/>
  <c r="K21"/>
  <c r="K48" l="1"/>
  <c r="E61" i="4"/>
  <c r="E43"/>
  <c r="E72" l="1"/>
</calcChain>
</file>

<file path=xl/sharedStrings.xml><?xml version="1.0" encoding="utf-8"?>
<sst xmlns="http://schemas.openxmlformats.org/spreadsheetml/2006/main" count="269" uniqueCount="156">
  <si>
    <t>이름</t>
    <phoneticPr fontId="2" type="noConversion"/>
  </si>
  <si>
    <t>근무시간</t>
    <phoneticPr fontId="2" type="noConversion"/>
  </si>
  <si>
    <t>근무기간</t>
    <phoneticPr fontId="2" type="noConversion"/>
  </si>
  <si>
    <t>휴일</t>
    <phoneticPr fontId="2" type="noConversion"/>
  </si>
  <si>
    <t>급여지급일</t>
    <phoneticPr fontId="2" type="noConversion"/>
  </si>
  <si>
    <t>2010년 최저임금</t>
    <phoneticPr fontId="2" type="noConversion"/>
  </si>
  <si>
    <t>2011년 최저임금</t>
    <phoneticPr fontId="2" type="noConversion"/>
  </si>
  <si>
    <t>2012년 최저임금</t>
    <phoneticPr fontId="2" type="noConversion"/>
  </si>
  <si>
    <t>2013년 최저임금</t>
    <phoneticPr fontId="2" type="noConversion"/>
  </si>
  <si>
    <t>2014년 최저임금</t>
    <phoneticPr fontId="2" type="noConversion"/>
  </si>
  <si>
    <t>:</t>
    <phoneticPr fontId="2" type="noConversion"/>
  </si>
  <si>
    <t>일일 임금 계산</t>
    <phoneticPr fontId="2" type="noConversion"/>
  </si>
  <si>
    <t>일</t>
    <phoneticPr fontId="2" type="noConversion"/>
  </si>
  <si>
    <t xml:space="preserve">월급여 계산 </t>
    <phoneticPr fontId="2" type="noConversion"/>
  </si>
  <si>
    <t>* 휴일근무일</t>
    <phoneticPr fontId="2" type="noConversion"/>
  </si>
  <si>
    <t>* 평일근무일</t>
    <phoneticPr fontId="2" type="noConversion"/>
  </si>
  <si>
    <t>원</t>
    <phoneticPr fontId="2" type="noConversion"/>
  </si>
  <si>
    <t>일일 임금</t>
    <phoneticPr fontId="2" type="noConversion"/>
  </si>
  <si>
    <t>급여</t>
    <phoneticPr fontId="2" type="noConversion"/>
  </si>
  <si>
    <t>실지급액</t>
    <phoneticPr fontId="2" type="noConversion"/>
  </si>
  <si>
    <t>차액</t>
    <phoneticPr fontId="2" type="noConversion"/>
  </si>
  <si>
    <t>해당기간</t>
    <phoneticPr fontId="2" type="noConversion"/>
  </si>
  <si>
    <t>비고</t>
    <phoneticPr fontId="2" type="noConversion"/>
  </si>
  <si>
    <t>9월</t>
  </si>
  <si>
    <t>10월</t>
  </si>
  <si>
    <t>11월</t>
  </si>
  <si>
    <t>합    계</t>
    <phoneticPr fontId="2" type="noConversion"/>
  </si>
  <si>
    <t>실지급액</t>
    <phoneticPr fontId="2" type="noConversion"/>
  </si>
  <si>
    <t>차액</t>
    <phoneticPr fontId="2" type="noConversion"/>
  </si>
  <si>
    <t>해당기간</t>
    <phoneticPr fontId="2" type="noConversion"/>
  </si>
  <si>
    <t>비고</t>
    <phoneticPr fontId="2" type="noConversion"/>
  </si>
  <si>
    <t>1월</t>
    <phoneticPr fontId="2" type="noConversion"/>
  </si>
  <si>
    <t>2월</t>
  </si>
  <si>
    <t>3월</t>
  </si>
  <si>
    <t>4월</t>
  </si>
  <si>
    <t>5월</t>
  </si>
  <si>
    <t>6월</t>
  </si>
  <si>
    <t>7월</t>
  </si>
  <si>
    <t>이름</t>
    <phoneticPr fontId="2" type="noConversion"/>
  </si>
  <si>
    <t>휴일</t>
    <phoneticPr fontId="2" type="noConversion"/>
  </si>
  <si>
    <t>:</t>
    <phoneticPr fontId="2" type="noConversion"/>
  </si>
  <si>
    <t>2011 한달급여 :</t>
    <phoneticPr fontId="2" type="noConversion"/>
  </si>
  <si>
    <t>평일근무</t>
    <phoneticPr fontId="2" type="noConversion"/>
  </si>
  <si>
    <t>일</t>
    <phoneticPr fontId="2" type="noConversion"/>
  </si>
  <si>
    <t>(한달=30일)</t>
    <phoneticPr fontId="2" type="noConversion"/>
  </si>
  <si>
    <t>(전체근무시간-8시간)</t>
    <phoneticPr fontId="2" type="noConversion"/>
  </si>
  <si>
    <t>(10pm~6am사이에 일한 시간)</t>
    <phoneticPr fontId="2" type="noConversion"/>
  </si>
  <si>
    <t>:</t>
    <phoneticPr fontId="2" type="noConversion"/>
  </si>
  <si>
    <t>:</t>
    <phoneticPr fontId="2" type="noConversion"/>
  </si>
  <si>
    <t>* 전체근무시간</t>
    <phoneticPr fontId="2" type="noConversion"/>
  </si>
  <si>
    <t>* 연장근무시간</t>
    <phoneticPr fontId="2" type="noConversion"/>
  </si>
  <si>
    <t>* 야간근무시간</t>
    <phoneticPr fontId="2" type="noConversion"/>
  </si>
  <si>
    <t>시간</t>
    <phoneticPr fontId="2" type="noConversion"/>
  </si>
  <si>
    <t>x</t>
    <phoneticPr fontId="2" type="noConversion"/>
  </si>
  <si>
    <t>최저임금</t>
    <phoneticPr fontId="2" type="noConversion"/>
  </si>
  <si>
    <t>원</t>
    <phoneticPr fontId="2" type="noConversion"/>
  </si>
  <si>
    <t>=</t>
    <phoneticPr fontId="2" type="noConversion"/>
  </si>
  <si>
    <t>x 최저임금</t>
    <phoneticPr fontId="2" type="noConversion"/>
  </si>
  <si>
    <t>휴일</t>
    <phoneticPr fontId="2" type="noConversion"/>
  </si>
  <si>
    <t>평일</t>
    <phoneticPr fontId="2" type="noConversion"/>
  </si>
  <si>
    <t>원</t>
    <phoneticPr fontId="2" type="noConversion"/>
  </si>
  <si>
    <t>(평일 일일임금 x 평일근무일) + (휴일 일일임금 x 휴일근무일)=</t>
    <phoneticPr fontId="2" type="noConversion"/>
  </si>
  <si>
    <t>(한달 = 30일, 일요일 4일)</t>
    <phoneticPr fontId="2" type="noConversion"/>
  </si>
  <si>
    <t>2011년</t>
    <phoneticPr fontId="2" type="noConversion"/>
  </si>
  <si>
    <t>3월</t>
    <phoneticPr fontId="2" type="noConversion"/>
  </si>
  <si>
    <t>4월</t>
    <phoneticPr fontId="2" type="noConversion"/>
  </si>
  <si>
    <t>8월</t>
  </si>
  <si>
    <t>12월</t>
  </si>
  <si>
    <t>2013 한달급여 :</t>
  </si>
  <si>
    <t>2012년</t>
    <phoneticPr fontId="2" type="noConversion"/>
  </si>
  <si>
    <t>20만원 선지급</t>
    <phoneticPr fontId="2" type="noConversion"/>
  </si>
  <si>
    <t>150만원 선지급. 2013.3월급여부터 50만원씩 차감하기로 함</t>
    <phoneticPr fontId="2" type="noConversion"/>
  </si>
  <si>
    <t>2013년</t>
    <phoneticPr fontId="2" type="noConversion"/>
  </si>
  <si>
    <t>급여</t>
    <phoneticPr fontId="2" type="noConversion"/>
  </si>
  <si>
    <t>1월</t>
    <phoneticPr fontId="2" type="noConversion"/>
  </si>
  <si>
    <t>3.29-4.28</t>
    <phoneticPr fontId="2" type="noConversion"/>
  </si>
  <si>
    <t>4.29-5.28</t>
    <phoneticPr fontId="2" type="noConversion"/>
  </si>
  <si>
    <t>5.29-6.28</t>
    <phoneticPr fontId="2" type="noConversion"/>
  </si>
  <si>
    <t>6.29-7.28</t>
    <phoneticPr fontId="2" type="noConversion"/>
  </si>
  <si>
    <t>7.29-8.28</t>
    <phoneticPr fontId="2" type="noConversion"/>
  </si>
  <si>
    <t>8.29-9.28</t>
    <phoneticPr fontId="2" type="noConversion"/>
  </si>
  <si>
    <t>9.29-10.28</t>
    <phoneticPr fontId="2" type="noConversion"/>
  </si>
  <si>
    <t>10.29-11.28</t>
    <phoneticPr fontId="2" type="noConversion"/>
  </si>
  <si>
    <t>11.29-12.28</t>
    <phoneticPr fontId="2" type="noConversion"/>
  </si>
  <si>
    <t>12.29-1.28</t>
    <phoneticPr fontId="2" type="noConversion"/>
  </si>
  <si>
    <t>1.29-2.28</t>
    <phoneticPr fontId="2" type="noConversion"/>
  </si>
  <si>
    <t>3.1-3.28</t>
    <phoneticPr fontId="2" type="noConversion"/>
  </si>
  <si>
    <t>3.29-4.28</t>
    <phoneticPr fontId="2" type="noConversion"/>
  </si>
  <si>
    <t>6.29-7.28</t>
    <phoneticPr fontId="2" type="noConversion"/>
  </si>
  <si>
    <t>11.29-12.28</t>
    <phoneticPr fontId="2" type="noConversion"/>
  </si>
  <si>
    <t>12.29-1.28</t>
    <phoneticPr fontId="2" type="noConversion"/>
  </si>
  <si>
    <t>1.29-2.28</t>
    <phoneticPr fontId="2" type="noConversion"/>
  </si>
  <si>
    <t>3.1-3.28</t>
    <phoneticPr fontId="2" type="noConversion"/>
  </si>
  <si>
    <t>3.29-4.28</t>
    <phoneticPr fontId="2" type="noConversion"/>
  </si>
  <si>
    <t>4.29-5.28</t>
    <phoneticPr fontId="2" type="noConversion"/>
  </si>
  <si>
    <t>5.29-6.11</t>
    <phoneticPr fontId="2" type="noConversion"/>
  </si>
  <si>
    <t>합  계</t>
    <phoneticPr fontId="2" type="noConversion"/>
  </si>
  <si>
    <t>총  합</t>
    <phoneticPr fontId="2" type="noConversion"/>
  </si>
  <si>
    <t>2012.11월 150만원 중 50만원 차감</t>
    <phoneticPr fontId="2" type="noConversion"/>
  </si>
  <si>
    <t xml:space="preserve">2011년 최저임금: </t>
    <phoneticPr fontId="2" type="noConversion"/>
  </si>
  <si>
    <t>2012년 최저임금:</t>
    <phoneticPr fontId="2" type="noConversion"/>
  </si>
  <si>
    <t>2013년 최저임금:</t>
    <phoneticPr fontId="2" type="noConversion"/>
  </si>
  <si>
    <t>주간 근무 (급여 120만원)</t>
    <phoneticPr fontId="2" type="noConversion"/>
  </si>
  <si>
    <t>야간근무 (월 140만원)</t>
    <phoneticPr fontId="2" type="noConversion"/>
  </si>
  <si>
    <t>(최저임금 x 8시간) + (최저임금 x 잔업수당 150% x 시간) + (최저임금 x 야간수당 200% x 시간)</t>
    <phoneticPr fontId="2" type="noConversion"/>
  </si>
  <si>
    <t>(최저임금 x 150% x 8 시간) + (최저임금 x 200% x 시간) + (최저임금 x 250% x 시간)</t>
    <phoneticPr fontId="2" type="noConversion"/>
  </si>
  <si>
    <t>일요일</t>
    <phoneticPr fontId="2" type="noConversion"/>
  </si>
  <si>
    <t>:</t>
    <phoneticPr fontId="2" type="noConversion"/>
  </si>
  <si>
    <t>2012 한달급여 :</t>
    <phoneticPr fontId="2" type="noConversion"/>
  </si>
  <si>
    <t>원</t>
    <phoneticPr fontId="2" type="noConversion"/>
  </si>
  <si>
    <t>유풍수</t>
    <phoneticPr fontId="2" type="noConversion"/>
  </si>
  <si>
    <t>원 (주간)</t>
    <phoneticPr fontId="2" type="noConversion"/>
  </si>
  <si>
    <t>원 (야간)</t>
    <phoneticPr fontId="2" type="noConversion"/>
  </si>
  <si>
    <t>(주간) 11am-11pm, (야간) 9:30pm - 9:30am</t>
    <phoneticPr fontId="2" type="noConversion"/>
  </si>
  <si>
    <t>매월 이틀 (화요일)</t>
    <phoneticPr fontId="2" type="noConversion"/>
  </si>
  <si>
    <t>주차</t>
    <phoneticPr fontId="2" type="noConversion"/>
  </si>
  <si>
    <t>시간</t>
    <phoneticPr fontId="2" type="noConversion"/>
  </si>
  <si>
    <t>x</t>
    <phoneticPr fontId="2" type="noConversion"/>
  </si>
  <si>
    <t>최저임금=</t>
    <phoneticPr fontId="2" type="noConversion"/>
  </si>
  <si>
    <t>원</t>
    <phoneticPr fontId="2" type="noConversion"/>
  </si>
  <si>
    <t>:</t>
    <phoneticPr fontId="2" type="noConversion"/>
  </si>
  <si>
    <t>일</t>
    <phoneticPr fontId="2" type="noConversion"/>
  </si>
  <si>
    <t>(근로자 수 20명 이하. 토요일 평균4시간 이상 근무=연장근무(25%)입니다)</t>
    <phoneticPr fontId="2" type="noConversion"/>
  </si>
  <si>
    <t>(2011년 7월 1일부터 모든사업장 주5일근무제. 토요일근무 25%수당)</t>
    <phoneticPr fontId="2" type="noConversion"/>
  </si>
  <si>
    <t>* 연장근무시간</t>
    <phoneticPr fontId="2" type="noConversion"/>
  </si>
  <si>
    <t>* 전체근무시간</t>
    <phoneticPr fontId="2" type="noConversion"/>
  </si>
  <si>
    <t>* 야간근무시간</t>
    <phoneticPr fontId="2" type="noConversion"/>
  </si>
  <si>
    <t>:</t>
    <phoneticPr fontId="2" type="noConversion"/>
  </si>
  <si>
    <t>시간</t>
    <phoneticPr fontId="2" type="noConversion"/>
  </si>
  <si>
    <t>x</t>
    <phoneticPr fontId="2" type="noConversion"/>
  </si>
  <si>
    <t>x</t>
    <phoneticPr fontId="2" type="noConversion"/>
  </si>
  <si>
    <t>최저임금</t>
    <phoneticPr fontId="2" type="noConversion"/>
  </si>
  <si>
    <t>x최저임금</t>
    <phoneticPr fontId="2" type="noConversion"/>
  </si>
  <si>
    <t>x최저임금</t>
    <phoneticPr fontId="2" type="noConversion"/>
  </si>
  <si>
    <t>=</t>
    <phoneticPr fontId="2" type="noConversion"/>
  </si>
  <si>
    <t>원</t>
    <phoneticPr fontId="2" type="noConversion"/>
  </si>
  <si>
    <t>원</t>
    <phoneticPr fontId="2" type="noConversion"/>
  </si>
  <si>
    <t>* 토요일근무일</t>
    <phoneticPr fontId="2" type="noConversion"/>
  </si>
  <si>
    <t>* 주차</t>
    <phoneticPr fontId="2" type="noConversion"/>
  </si>
  <si>
    <t>일</t>
    <phoneticPr fontId="2" type="noConversion"/>
  </si>
  <si>
    <t>2011.3.29-2013.6.11</t>
    <phoneticPr fontId="2" type="noConversion"/>
  </si>
  <si>
    <t>29일</t>
    <phoneticPr fontId="2" type="noConversion"/>
  </si>
  <si>
    <t>토요일</t>
    <phoneticPr fontId="2" type="noConversion"/>
  </si>
  <si>
    <t>(최저임금 x 4 시간) + (최저임금 x 150% x 시간) + (최저임금 x 200% x 시간)</t>
    <phoneticPr fontId="2" type="noConversion"/>
  </si>
  <si>
    <t>주차</t>
    <phoneticPr fontId="2" type="noConversion"/>
  </si>
  <si>
    <t>:</t>
    <phoneticPr fontId="2" type="noConversion"/>
  </si>
  <si>
    <t>일</t>
    <phoneticPr fontId="2" type="noConversion"/>
  </si>
  <si>
    <t>최저임금 x 8시간</t>
    <phoneticPr fontId="2" type="noConversion"/>
  </si>
  <si>
    <t>최저임금</t>
    <phoneticPr fontId="2" type="noConversion"/>
  </si>
  <si>
    <t>=</t>
    <phoneticPr fontId="2" type="noConversion"/>
  </si>
  <si>
    <t>(주5일제)</t>
    <phoneticPr fontId="2" type="noConversion"/>
  </si>
  <si>
    <t>(주44시간)</t>
    <phoneticPr fontId="2" type="noConversion"/>
  </si>
  <si>
    <t>시간</t>
    <phoneticPr fontId="2" type="noConversion"/>
  </si>
  <si>
    <t>(주44시간: 전체근무시간-4시간/ 주5일제: 전체근무시간-8시간)</t>
    <phoneticPr fontId="2" type="noConversion"/>
  </si>
  <si>
    <t>(최저임금 x 125% x 8 시간) + (최저임금 x 175% x 시간) + (최저임금 x 225% x 시간)</t>
    <phoneticPr fontId="2" type="noConversion"/>
  </si>
  <si>
    <t>토요일 근무 (6일차 근무할 경우)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</si>
</sst>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9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9"/>
      <color theme="1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quotePrefix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41" fontId="3" fillId="0" borderId="1" xfId="0" applyNumberFormat="1" applyFont="1" applyBorder="1">
      <alignment vertical="center"/>
    </xf>
    <xf numFmtId="41" fontId="0" fillId="0" borderId="0" xfId="1" applyFont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quotePrefix="1" applyFo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quotePrefix="1" applyBorder="1" applyAlignment="1">
      <alignment vertical="center"/>
    </xf>
    <xf numFmtId="9" fontId="0" fillId="0" borderId="0" xfId="0" applyNumberFormat="1" applyBorder="1" applyAlignment="1">
      <alignment vertical="center"/>
    </xf>
    <xf numFmtId="0" fontId="0" fillId="0" borderId="0" xfId="0" quotePrefix="1" applyBorder="1">
      <alignment vertical="center"/>
    </xf>
    <xf numFmtId="0" fontId="6" fillId="0" borderId="0" xfId="0" quotePrefix="1" applyFont="1">
      <alignment vertical="center"/>
    </xf>
    <xf numFmtId="0" fontId="7" fillId="0" borderId="6" xfId="0" quotePrefix="1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quotePrefix="1" applyFont="1" applyBorder="1">
      <alignment vertical="center"/>
    </xf>
    <xf numFmtId="0" fontId="0" fillId="0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9" fontId="0" fillId="0" borderId="0" xfId="0" applyNumberFormat="1" applyFont="1" applyBorder="1" applyAlignment="1">
      <alignment vertical="center"/>
    </xf>
    <xf numFmtId="41" fontId="4" fillId="2" borderId="1" xfId="1" applyFont="1" applyFill="1" applyBorder="1" applyAlignment="1">
      <alignment vertical="center"/>
    </xf>
    <xf numFmtId="41" fontId="0" fillId="0" borderId="0" xfId="1" applyFont="1" applyBorder="1" applyAlignment="1">
      <alignment vertical="center"/>
    </xf>
    <xf numFmtId="41" fontId="3" fillId="0" borderId="6" xfId="1" applyFont="1" applyBorder="1" applyAlignment="1">
      <alignment vertical="center"/>
    </xf>
    <xf numFmtId="41" fontId="3" fillId="0" borderId="0" xfId="1" applyFont="1">
      <alignment vertical="center"/>
    </xf>
    <xf numFmtId="41" fontId="0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2" xfId="1" applyFont="1" applyBorder="1" applyAlignment="1">
      <alignment vertical="center"/>
    </xf>
    <xf numFmtId="41" fontId="0" fillId="0" borderId="3" xfId="1" applyFont="1" applyBorder="1" applyAlignment="1">
      <alignment vertical="center"/>
    </xf>
    <xf numFmtId="0" fontId="0" fillId="0" borderId="2" xfId="0" applyBorder="1">
      <alignment vertical="center"/>
    </xf>
    <xf numFmtId="41" fontId="0" fillId="0" borderId="6" xfId="1" applyFont="1" applyBorder="1" applyAlignment="1">
      <alignment vertical="center"/>
    </xf>
    <xf numFmtId="41" fontId="0" fillId="0" borderId="7" xfId="1" applyFont="1" applyBorder="1" applyAlignment="1">
      <alignment vertical="center"/>
    </xf>
    <xf numFmtId="41" fontId="0" fillId="0" borderId="9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>
      <alignment vertical="center"/>
    </xf>
    <xf numFmtId="41" fontId="0" fillId="0" borderId="3" xfId="1" applyFont="1" applyBorder="1">
      <alignment vertical="center"/>
    </xf>
    <xf numFmtId="0" fontId="8" fillId="0" borderId="1" xfId="0" applyFont="1" applyBorder="1" applyAlignment="1">
      <alignment vertical="center" wrapText="1"/>
    </xf>
    <xf numFmtId="41" fontId="3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4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1" fontId="3" fillId="0" borderId="0" xfId="0" applyNumberFormat="1" applyFont="1">
      <alignment vertical="center"/>
    </xf>
    <xf numFmtId="41" fontId="4" fillId="0" borderId="0" xfId="1" applyFont="1" applyAlignment="1">
      <alignment vertical="center"/>
    </xf>
    <xf numFmtId="41" fontId="3" fillId="0" borderId="0" xfId="1" applyFont="1" applyBorder="1" applyAlignment="1">
      <alignment vertical="center"/>
    </xf>
    <xf numFmtId="0" fontId="6" fillId="0" borderId="0" xfId="0" quotePrefix="1" applyFont="1" applyBorder="1">
      <alignment vertical="center"/>
    </xf>
    <xf numFmtId="0" fontId="6" fillId="0" borderId="0" xfId="0" applyFont="1" applyBorder="1" applyAlignment="1">
      <alignment vertical="center"/>
    </xf>
    <xf numFmtId="41" fontId="6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quotePrefix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9" fillId="0" borderId="0" xfId="0" quotePrefix="1" applyFont="1" applyFill="1" applyBorder="1" applyAlignment="1">
      <alignment horizontal="left" vertical="center"/>
    </xf>
    <xf numFmtId="9" fontId="6" fillId="0" borderId="0" xfId="0" applyNumberFormat="1" applyFont="1" applyBorder="1" applyAlignment="1">
      <alignment vertical="center"/>
    </xf>
    <xf numFmtId="9" fontId="0" fillId="0" borderId="0" xfId="0" applyNumberForma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6" fillId="0" borderId="0" xfId="0" quotePrefix="1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8" xfId="0" quotePrefix="1" applyFont="1" applyBorder="1">
      <alignment vertical="center"/>
    </xf>
    <xf numFmtId="41" fontId="0" fillId="0" borderId="0" xfId="0" applyNumberFormat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8"/>
  <sheetViews>
    <sheetView tabSelected="1" view="pageLayout" workbookViewId="0">
      <selection activeCell="K11" sqref="K11"/>
    </sheetView>
  </sheetViews>
  <sheetFormatPr defaultRowHeight="15"/>
  <cols>
    <col min="1" max="1" width="7.85546875" customWidth="1"/>
    <col min="2" max="2" width="6.5703125" customWidth="1"/>
    <col min="3" max="3" width="1.42578125" customWidth="1"/>
    <col min="4" max="5" width="7.42578125" customWidth="1"/>
    <col min="6" max="6" width="1.85546875" style="6" customWidth="1"/>
    <col min="7" max="7" width="7.42578125" customWidth="1"/>
    <col min="8" max="8" width="8.5703125" customWidth="1"/>
    <col min="9" max="9" width="2.85546875" customWidth="1"/>
    <col min="10" max="10" width="2.42578125" customWidth="1"/>
    <col min="11" max="11" width="18.28515625" customWidth="1"/>
    <col min="12" max="13" width="7.42578125" customWidth="1"/>
    <col min="14" max="14" width="1.85546875" customWidth="1"/>
    <col min="15" max="33" width="7.42578125" customWidth="1"/>
  </cols>
  <sheetData>
    <row r="1" spans="1:31">
      <c r="A1" s="80" t="s">
        <v>0</v>
      </c>
      <c r="B1" s="80"/>
      <c r="C1" t="s">
        <v>10</v>
      </c>
      <c r="F1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>
      <c r="A2" s="80" t="s">
        <v>1</v>
      </c>
      <c r="B2" s="80"/>
      <c r="C2" t="s">
        <v>10</v>
      </c>
      <c r="F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>
      <c r="A3" s="80" t="s">
        <v>2</v>
      </c>
      <c r="B3" s="80"/>
      <c r="C3" t="s">
        <v>10</v>
      </c>
      <c r="F3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>
      <c r="A4" s="80" t="s">
        <v>3</v>
      </c>
      <c r="B4" s="80"/>
      <c r="C4" t="s">
        <v>10</v>
      </c>
      <c r="F4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>
      <c r="A5" s="80" t="s">
        <v>4</v>
      </c>
      <c r="B5" s="80"/>
      <c r="C5" t="s">
        <v>10</v>
      </c>
      <c r="F5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2.75" customHeight="1"/>
    <row r="7" spans="1:31">
      <c r="A7" t="s">
        <v>5</v>
      </c>
      <c r="C7" t="s">
        <v>10</v>
      </c>
      <c r="D7" s="17">
        <v>4110</v>
      </c>
      <c r="E7" s="17" t="s">
        <v>60</v>
      </c>
      <c r="F7" s="56" t="s">
        <v>122</v>
      </c>
      <c r="G7" s="17"/>
      <c r="H7" s="17"/>
      <c r="I7" s="17"/>
    </row>
    <row r="8" spans="1:31">
      <c r="A8" t="s">
        <v>6</v>
      </c>
      <c r="C8" t="s">
        <v>10</v>
      </c>
      <c r="D8" s="17">
        <v>4320</v>
      </c>
      <c r="E8" s="17" t="s">
        <v>60</v>
      </c>
      <c r="F8" s="56" t="s">
        <v>123</v>
      </c>
      <c r="G8" s="17"/>
      <c r="H8" s="17"/>
      <c r="I8" s="17"/>
    </row>
    <row r="9" spans="1:31">
      <c r="A9" t="s">
        <v>7</v>
      </c>
      <c r="C9" t="s">
        <v>10</v>
      </c>
      <c r="D9" s="17">
        <v>4580</v>
      </c>
      <c r="E9" s="17" t="s">
        <v>60</v>
      </c>
      <c r="F9" s="17"/>
      <c r="G9" s="17"/>
      <c r="H9" s="17"/>
      <c r="I9" s="17"/>
    </row>
    <row r="10" spans="1:31">
      <c r="A10" t="s">
        <v>8</v>
      </c>
      <c r="C10" t="s">
        <v>10</v>
      </c>
      <c r="D10" s="17">
        <v>4860</v>
      </c>
      <c r="E10" s="17" t="s">
        <v>60</v>
      </c>
      <c r="F10" s="17"/>
      <c r="G10" s="17"/>
      <c r="H10" s="17"/>
      <c r="I10" s="17"/>
    </row>
    <row r="11" spans="1:31">
      <c r="A11" t="s">
        <v>9</v>
      </c>
      <c r="C11" t="s">
        <v>10</v>
      </c>
      <c r="D11" s="17">
        <v>5210</v>
      </c>
      <c r="E11" s="17" t="s">
        <v>60</v>
      </c>
      <c r="F11" s="17"/>
      <c r="G11" s="17"/>
      <c r="H11" s="17"/>
      <c r="I11" s="17"/>
    </row>
    <row r="12" spans="1:31" ht="9" customHeight="1"/>
    <row r="13" spans="1:31">
      <c r="A13" s="2" t="s">
        <v>11</v>
      </c>
    </row>
    <row r="14" spans="1:31" ht="10.5" customHeight="1">
      <c r="A14" s="2"/>
    </row>
    <row r="15" spans="1:31" ht="16.5" customHeight="1">
      <c r="A15" s="24" t="s">
        <v>59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9"/>
      <c r="T15" s="9"/>
      <c r="U15" s="9"/>
    </row>
    <row r="16" spans="1:31" ht="16.5" customHeight="1">
      <c r="A16" s="1" t="s">
        <v>49</v>
      </c>
      <c r="B16" s="4"/>
      <c r="C16" s="4" t="s">
        <v>47</v>
      </c>
      <c r="D16" s="31"/>
      <c r="E16" s="4" t="s">
        <v>52</v>
      </c>
      <c r="F16" s="4" t="s">
        <v>53</v>
      </c>
      <c r="G16" s="20" t="s">
        <v>54</v>
      </c>
      <c r="H16" s="33"/>
      <c r="I16" s="4" t="s">
        <v>55</v>
      </c>
      <c r="J16" s="21" t="s">
        <v>56</v>
      </c>
      <c r="K16" s="34">
        <f>D16*H16</f>
        <v>0</v>
      </c>
      <c r="L16" s="4" t="s">
        <v>60</v>
      </c>
      <c r="M16" s="4"/>
      <c r="N16" s="4"/>
      <c r="O16" s="4"/>
      <c r="P16" s="4"/>
      <c r="Q16" s="4"/>
      <c r="R16" s="4"/>
      <c r="S16" s="9"/>
      <c r="T16" s="9"/>
      <c r="U16" s="9"/>
    </row>
    <row r="17" spans="1:21" ht="16.5" customHeight="1">
      <c r="A17" s="1" t="s">
        <v>50</v>
      </c>
      <c r="B17" s="4"/>
      <c r="C17" s="4" t="s">
        <v>48</v>
      </c>
      <c r="D17" s="31"/>
      <c r="E17" s="4" t="s">
        <v>52</v>
      </c>
      <c r="F17" s="4" t="s">
        <v>53</v>
      </c>
      <c r="G17" s="22">
        <v>0.5</v>
      </c>
      <c r="H17" s="4" t="s">
        <v>57</v>
      </c>
      <c r="I17" s="4"/>
      <c r="J17" s="21" t="s">
        <v>56</v>
      </c>
      <c r="K17" s="34">
        <f>D17*G17*H16</f>
        <v>0</v>
      </c>
      <c r="L17" s="4" t="s">
        <v>60</v>
      </c>
      <c r="M17" s="4"/>
      <c r="N17" s="4"/>
      <c r="O17" s="4"/>
      <c r="P17" s="4"/>
      <c r="Q17" s="4"/>
      <c r="R17" s="4"/>
      <c r="S17" s="9"/>
      <c r="T17" s="9"/>
      <c r="U17" s="9"/>
    </row>
    <row r="18" spans="1:21" ht="16.5" customHeight="1">
      <c r="A18" s="19" t="s">
        <v>45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9"/>
      <c r="T18" s="9"/>
      <c r="U18" s="9"/>
    </row>
    <row r="19" spans="1:21" ht="16.5" customHeight="1">
      <c r="A19" s="1" t="s">
        <v>51</v>
      </c>
      <c r="B19" s="4"/>
      <c r="C19" s="4" t="s">
        <v>48</v>
      </c>
      <c r="D19" s="31"/>
      <c r="E19" s="4" t="s">
        <v>52</v>
      </c>
      <c r="F19" s="4" t="s">
        <v>53</v>
      </c>
      <c r="G19" s="22">
        <v>0.5</v>
      </c>
      <c r="H19" s="4" t="s">
        <v>57</v>
      </c>
      <c r="I19" s="4"/>
      <c r="J19" s="21" t="s">
        <v>56</v>
      </c>
      <c r="K19" s="34">
        <f>D19*G19*H16</f>
        <v>0</v>
      </c>
      <c r="L19" s="4" t="s">
        <v>60</v>
      </c>
      <c r="M19" s="4"/>
      <c r="N19" s="4"/>
      <c r="O19" s="4"/>
      <c r="P19" s="4"/>
      <c r="Q19" s="4"/>
      <c r="R19" s="4"/>
      <c r="S19" s="9"/>
      <c r="T19" s="9"/>
      <c r="U19" s="9"/>
    </row>
    <row r="20" spans="1:21" ht="16.5" customHeight="1">
      <c r="A20" s="19" t="s">
        <v>46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9"/>
      <c r="T20" s="9"/>
      <c r="U20" s="9"/>
    </row>
    <row r="21" spans="1:21" s="2" customFormat="1" ht="17.25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35">
        <f>SUM(K16:K19)</f>
        <v>0</v>
      </c>
      <c r="L21" s="26" t="s">
        <v>60</v>
      </c>
      <c r="M21" s="27"/>
      <c r="N21" s="27"/>
      <c r="O21" s="27"/>
      <c r="P21" s="27"/>
      <c r="Q21" s="27"/>
      <c r="R21" s="27"/>
      <c r="S21" s="28"/>
      <c r="T21" s="28"/>
      <c r="U21" s="28"/>
    </row>
    <row r="22" spans="1:21" ht="16.5" customHeight="1">
      <c r="A22" s="1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9"/>
      <c r="T22" s="9"/>
      <c r="U22" s="9"/>
    </row>
    <row r="23" spans="1:21" ht="16.5" customHeight="1">
      <c r="A23" s="23" t="s">
        <v>58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9"/>
      <c r="T23" s="9"/>
      <c r="U23" s="9"/>
    </row>
    <row r="24" spans="1:21" ht="16.5" customHeight="1">
      <c r="A24" s="1" t="s">
        <v>49</v>
      </c>
      <c r="B24" s="4"/>
      <c r="C24" s="4" t="s">
        <v>47</v>
      </c>
      <c r="D24" s="31"/>
      <c r="E24" s="4" t="s">
        <v>52</v>
      </c>
      <c r="F24" s="4" t="s">
        <v>53</v>
      </c>
      <c r="G24" s="32">
        <v>1.5</v>
      </c>
      <c r="H24" s="4" t="s">
        <v>57</v>
      </c>
      <c r="I24" s="4"/>
      <c r="J24" s="21" t="s">
        <v>56</v>
      </c>
      <c r="K24" s="34">
        <f>D24*G24*H16</f>
        <v>0</v>
      </c>
      <c r="L24" s="4" t="s">
        <v>60</v>
      </c>
      <c r="M24" s="4"/>
      <c r="N24" s="4"/>
      <c r="O24" s="4"/>
      <c r="P24" s="4"/>
      <c r="Q24" s="4"/>
      <c r="R24" s="4"/>
      <c r="S24" s="9"/>
      <c r="T24" s="9"/>
      <c r="U24" s="9"/>
    </row>
    <row r="25" spans="1:21" ht="16.5" customHeight="1">
      <c r="A25" s="1" t="s">
        <v>50</v>
      </c>
      <c r="B25" s="4"/>
      <c r="C25" s="4" t="s">
        <v>48</v>
      </c>
      <c r="D25" s="31"/>
      <c r="E25" s="4" t="s">
        <v>52</v>
      </c>
      <c r="F25" s="4" t="s">
        <v>53</v>
      </c>
      <c r="G25" s="22">
        <v>0.5</v>
      </c>
      <c r="H25" s="4" t="s">
        <v>57</v>
      </c>
      <c r="I25" s="4"/>
      <c r="J25" s="21" t="s">
        <v>56</v>
      </c>
      <c r="K25" s="34">
        <f>D25*G25*H16</f>
        <v>0</v>
      </c>
      <c r="L25" s="4" t="s">
        <v>60</v>
      </c>
      <c r="M25" s="4"/>
      <c r="N25" s="4"/>
      <c r="O25" s="4"/>
      <c r="P25" s="4"/>
      <c r="Q25" s="4"/>
      <c r="R25" s="4"/>
      <c r="S25" s="9"/>
      <c r="T25" s="9"/>
      <c r="U25" s="9"/>
    </row>
    <row r="26" spans="1:21" ht="16.5" customHeight="1">
      <c r="A26" s="19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9"/>
      <c r="T26" s="9"/>
      <c r="U26" s="9"/>
    </row>
    <row r="27" spans="1:21" ht="16.5" customHeight="1">
      <c r="A27" s="1" t="s">
        <v>51</v>
      </c>
      <c r="B27" s="4"/>
      <c r="C27" s="4" t="s">
        <v>48</v>
      </c>
      <c r="D27" s="31"/>
      <c r="E27" s="4" t="s">
        <v>52</v>
      </c>
      <c r="F27" s="4" t="s">
        <v>53</v>
      </c>
      <c r="G27" s="22">
        <v>0.5</v>
      </c>
      <c r="H27" s="4" t="s">
        <v>57</v>
      </c>
      <c r="I27" s="4"/>
      <c r="J27" s="21" t="s">
        <v>56</v>
      </c>
      <c r="K27" s="34">
        <f>D27*G27*H16</f>
        <v>0</v>
      </c>
      <c r="L27" s="4" t="s">
        <v>60</v>
      </c>
      <c r="M27" s="4"/>
      <c r="N27" s="4"/>
      <c r="O27" s="4"/>
      <c r="P27" s="4"/>
      <c r="Q27" s="4"/>
      <c r="R27" s="4"/>
      <c r="S27" s="9"/>
      <c r="T27" s="9"/>
      <c r="U27" s="9"/>
    </row>
    <row r="28" spans="1:21" ht="16.5" customHeight="1">
      <c r="A28" s="19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9"/>
      <c r="T28" s="9"/>
      <c r="U28" s="9"/>
    </row>
    <row r="29" spans="1:21" s="2" customFormat="1" ht="18" customHeight="1">
      <c r="A29" s="29"/>
      <c r="B29" s="26"/>
      <c r="C29" s="26"/>
      <c r="D29" s="26"/>
      <c r="E29" s="26"/>
      <c r="F29" s="26"/>
      <c r="G29" s="26"/>
      <c r="H29" s="26"/>
      <c r="I29" s="26"/>
      <c r="J29" s="26"/>
      <c r="K29" s="35">
        <f>SUM(K24:K27)</f>
        <v>0</v>
      </c>
      <c r="L29" s="26" t="s">
        <v>60</v>
      </c>
      <c r="M29" s="27"/>
      <c r="N29" s="27"/>
      <c r="O29" s="27"/>
      <c r="P29" s="27"/>
      <c r="Q29" s="27"/>
      <c r="R29" s="27"/>
      <c r="S29" s="28"/>
      <c r="T29" s="28"/>
      <c r="U29" s="28"/>
    </row>
    <row r="30" spans="1:21" s="2" customFormat="1" ht="18.75" customHeight="1">
      <c r="A30" s="58" t="s">
        <v>155</v>
      </c>
      <c r="B30" s="27"/>
      <c r="C30" s="27"/>
      <c r="D30" s="27"/>
      <c r="E30" s="27"/>
      <c r="F30" s="27"/>
      <c r="G30" s="27"/>
      <c r="H30" s="27"/>
      <c r="I30" s="27"/>
      <c r="J30" s="27"/>
      <c r="K30" s="57"/>
      <c r="L30" s="27"/>
      <c r="M30" s="27"/>
      <c r="N30" s="27"/>
      <c r="O30" s="27"/>
      <c r="P30" s="27"/>
      <c r="Q30" s="27"/>
      <c r="R30" s="27"/>
      <c r="S30" s="28"/>
      <c r="T30" s="28"/>
      <c r="U30" s="28"/>
    </row>
    <row r="31" spans="1:21" s="62" customFormat="1" ht="18.75" customHeight="1">
      <c r="A31" s="58" t="s">
        <v>125</v>
      </c>
      <c r="B31" s="59"/>
      <c r="C31" s="59" t="s">
        <v>127</v>
      </c>
      <c r="D31" s="68"/>
      <c r="E31" s="59" t="s">
        <v>128</v>
      </c>
      <c r="F31" s="59" t="s">
        <v>130</v>
      </c>
      <c r="G31" s="66"/>
      <c r="H31" s="59" t="s">
        <v>131</v>
      </c>
      <c r="I31" s="59"/>
      <c r="J31" s="70" t="s">
        <v>134</v>
      </c>
      <c r="K31" s="60">
        <f>D31*H16</f>
        <v>0</v>
      </c>
      <c r="L31" s="59" t="s">
        <v>135</v>
      </c>
      <c r="M31" s="77" t="s">
        <v>151</v>
      </c>
      <c r="N31" s="59"/>
      <c r="O31" s="59"/>
      <c r="P31" s="59"/>
      <c r="Q31" s="59"/>
      <c r="R31" s="59"/>
      <c r="S31" s="61"/>
      <c r="T31" s="61"/>
      <c r="U31" s="61"/>
    </row>
    <row r="32" spans="1:21" s="62" customFormat="1" ht="18.75" customHeight="1">
      <c r="A32" s="58"/>
      <c r="B32" s="59"/>
      <c r="C32" s="59"/>
      <c r="D32" s="68"/>
      <c r="E32" s="59" t="s">
        <v>152</v>
      </c>
      <c r="F32" s="59"/>
      <c r="G32" s="66">
        <v>1.5</v>
      </c>
      <c r="H32" s="59" t="s">
        <v>148</v>
      </c>
      <c r="I32" s="59"/>
      <c r="J32" s="70" t="s">
        <v>149</v>
      </c>
      <c r="K32" s="60">
        <f>D32*G32*H16</f>
        <v>0</v>
      </c>
      <c r="L32" s="59" t="s">
        <v>136</v>
      </c>
      <c r="M32" s="77" t="s">
        <v>150</v>
      </c>
      <c r="N32" s="59"/>
      <c r="O32" s="59"/>
      <c r="P32" s="59"/>
      <c r="Q32" s="59"/>
      <c r="R32" s="59"/>
      <c r="S32" s="61"/>
      <c r="T32" s="61"/>
      <c r="U32" s="61"/>
    </row>
    <row r="33" spans="1:21" s="62" customFormat="1" ht="18.75" customHeight="1">
      <c r="A33" s="63" t="s">
        <v>124</v>
      </c>
      <c r="B33" s="59"/>
      <c r="C33" s="59" t="s">
        <v>127</v>
      </c>
      <c r="D33" s="68"/>
      <c r="E33" s="59" t="s">
        <v>128</v>
      </c>
      <c r="F33" s="59" t="s">
        <v>130</v>
      </c>
      <c r="G33" s="66">
        <v>0.5</v>
      </c>
      <c r="H33" s="59" t="s">
        <v>132</v>
      </c>
      <c r="I33" s="59"/>
      <c r="J33" s="70" t="s">
        <v>134</v>
      </c>
      <c r="K33" s="60">
        <f>D33*G33*H16</f>
        <v>0</v>
      </c>
      <c r="L33" s="59" t="s">
        <v>135</v>
      </c>
      <c r="M33" s="59"/>
      <c r="N33" s="59"/>
      <c r="O33" s="59"/>
      <c r="P33" s="59"/>
      <c r="Q33" s="59"/>
      <c r="R33" s="59"/>
      <c r="S33" s="61"/>
      <c r="T33" s="61"/>
      <c r="U33" s="61"/>
    </row>
    <row r="34" spans="1:21" s="62" customFormat="1" ht="12.75" customHeight="1">
      <c r="A34" s="65" t="s">
        <v>153</v>
      </c>
      <c r="B34" s="59"/>
      <c r="C34" s="59"/>
      <c r="D34" s="59"/>
      <c r="E34" s="59"/>
      <c r="F34" s="59"/>
      <c r="G34" s="59"/>
      <c r="H34" s="59"/>
      <c r="I34" s="59"/>
      <c r="J34" s="59"/>
      <c r="K34" s="60"/>
      <c r="L34" s="59"/>
      <c r="M34" s="59"/>
      <c r="N34" s="59"/>
      <c r="O34" s="59"/>
      <c r="P34" s="59"/>
      <c r="Q34" s="59"/>
      <c r="R34" s="59"/>
      <c r="S34" s="61"/>
      <c r="T34" s="61"/>
      <c r="U34" s="61"/>
    </row>
    <row r="35" spans="1:21">
      <c r="A35" s="64" t="s">
        <v>126</v>
      </c>
      <c r="C35" t="s">
        <v>127</v>
      </c>
      <c r="D35" s="69"/>
      <c r="E35" t="s">
        <v>128</v>
      </c>
      <c r="F35" s="6" t="s">
        <v>129</v>
      </c>
      <c r="G35" s="67">
        <v>0.5</v>
      </c>
      <c r="H35" s="7" t="s">
        <v>133</v>
      </c>
      <c r="J35" s="1" t="s">
        <v>134</v>
      </c>
      <c r="K35" s="11">
        <f>D35*H16*G35</f>
        <v>0</v>
      </c>
      <c r="L35" s="73" t="s">
        <v>135</v>
      </c>
    </row>
    <row r="36" spans="1:21" ht="16.5" customHeight="1">
      <c r="A36" s="74" t="s">
        <v>46</v>
      </c>
      <c r="B36" s="71"/>
      <c r="C36" s="71"/>
      <c r="D36" s="71"/>
      <c r="E36" s="71"/>
      <c r="F36" s="72"/>
      <c r="G36" s="71"/>
      <c r="H36" s="71"/>
      <c r="I36" s="71"/>
      <c r="J36" s="71"/>
      <c r="K36" s="71"/>
      <c r="L36" s="71"/>
    </row>
    <row r="37" spans="1:21" ht="19.5" customHeight="1">
      <c r="A37" s="64"/>
      <c r="K37" s="55">
        <f>SUM(K31:K35)</f>
        <v>0</v>
      </c>
      <c r="L37" s="7" t="s">
        <v>136</v>
      </c>
    </row>
    <row r="38" spans="1:21">
      <c r="A38" s="64"/>
      <c r="K38" s="11"/>
      <c r="L38" s="7"/>
    </row>
    <row r="39" spans="1:21">
      <c r="A39" t="s">
        <v>115</v>
      </c>
    </row>
    <row r="40" spans="1:21">
      <c r="A40">
        <v>8</v>
      </c>
      <c r="B40" t="s">
        <v>116</v>
      </c>
      <c r="C40" t="s">
        <v>117</v>
      </c>
      <c r="D40" t="s">
        <v>118</v>
      </c>
      <c r="F40" s="53"/>
      <c r="G40" s="54"/>
      <c r="H40" s="54"/>
      <c r="I40" s="2"/>
      <c r="K40" s="55">
        <f>A40*H16</f>
        <v>0</v>
      </c>
      <c r="L40" s="2" t="s">
        <v>119</v>
      </c>
    </row>
    <row r="42" spans="1:21">
      <c r="A42" s="2" t="s">
        <v>13</v>
      </c>
    </row>
    <row r="43" spans="1:21">
      <c r="A43" t="s">
        <v>62</v>
      </c>
    </row>
    <row r="44" spans="1:21">
      <c r="A44" s="1" t="s">
        <v>15</v>
      </c>
      <c r="B44" s="7"/>
      <c r="C44" s="30" t="s">
        <v>48</v>
      </c>
      <c r="D44" s="31"/>
      <c r="E44" s="18" t="s">
        <v>12</v>
      </c>
      <c r="F44" s="8"/>
    </row>
    <row r="45" spans="1:21">
      <c r="A45" s="1" t="s">
        <v>14</v>
      </c>
      <c r="B45" s="7"/>
      <c r="C45" s="30" t="s">
        <v>48</v>
      </c>
      <c r="D45" s="31"/>
      <c r="E45" s="18" t="s">
        <v>12</v>
      </c>
      <c r="F45" s="8"/>
    </row>
    <row r="46" spans="1:21">
      <c r="A46" s="1" t="s">
        <v>137</v>
      </c>
      <c r="B46" s="7"/>
      <c r="C46" s="30" t="s">
        <v>120</v>
      </c>
      <c r="D46" s="31"/>
      <c r="E46" s="4" t="s">
        <v>121</v>
      </c>
      <c r="F46" s="8"/>
    </row>
    <row r="47" spans="1:21">
      <c r="A47" t="s">
        <v>138</v>
      </c>
      <c r="C47" s="30" t="s">
        <v>127</v>
      </c>
      <c r="D47" s="69"/>
      <c r="E47" s="30" t="s">
        <v>139</v>
      </c>
    </row>
    <row r="48" spans="1:21" ht="21" customHeight="1">
      <c r="A48" s="78" t="s">
        <v>61</v>
      </c>
      <c r="B48" s="79"/>
      <c r="C48" s="79"/>
      <c r="D48" s="79"/>
      <c r="E48" s="79"/>
      <c r="F48" s="79"/>
      <c r="G48" s="79"/>
      <c r="H48" s="79"/>
      <c r="I48" s="79"/>
      <c r="J48" s="79"/>
      <c r="K48" s="36">
        <f>K21*D44+K29*D45+K37*D46+K40*D47</f>
        <v>0</v>
      </c>
      <c r="L48" s="2" t="s">
        <v>60</v>
      </c>
    </row>
  </sheetData>
  <protectedRanges>
    <protectedRange sqref="D1:D5" name="내담자 정보"/>
    <protectedRange sqref="D16" name="평일 전체근무시간"/>
    <protectedRange sqref="D17" name="평일 연장근무시간"/>
    <protectedRange sqref="D19" name="평일 야간근무시간"/>
    <protectedRange sqref="D24" name="휴일전체"/>
    <protectedRange sqref="D25" name="휴일연장"/>
    <protectedRange sqref="D27" name="휴일야간"/>
    <protectedRange sqref="D31" name="토요일전체44"/>
    <protectedRange sqref="D32" name="토요일전체주5일"/>
    <protectedRange sqref="D33" name="토요일연장"/>
    <protectedRange sqref="D35" name="토요일야간"/>
    <protectedRange sqref="H16" name="최저임금"/>
    <protectedRange sqref="D44" name="평일근무일"/>
    <protectedRange sqref="D45" name="휴일근무일"/>
    <protectedRange sqref="D46" name="토요일근무일"/>
    <protectedRange sqref="D47" name="주차"/>
  </protectedRanges>
  <mergeCells count="6">
    <mergeCell ref="A48:J48"/>
    <mergeCell ref="A1:B1"/>
    <mergeCell ref="A2:B2"/>
    <mergeCell ref="A3:B3"/>
    <mergeCell ref="A4:B4"/>
    <mergeCell ref="A5:B5"/>
  </mergeCells>
  <phoneticPr fontId="2" type="noConversion"/>
  <pageMargins left="0.30208333333333331" right="0.14583333333333334" top="0.33333333333333331" bottom="0.18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view="pageLayout" topLeftCell="A16" workbookViewId="0">
      <selection activeCell="E39" sqref="E39:E40"/>
    </sheetView>
  </sheetViews>
  <sheetFormatPr defaultRowHeight="15"/>
  <cols>
    <col min="1" max="1" width="10.5703125" customWidth="1"/>
    <col min="2" max="2" width="1.42578125" customWidth="1"/>
    <col min="3" max="4" width="11" customWidth="1"/>
    <col min="5" max="5" width="14.42578125" customWidth="1"/>
    <col min="6" max="6" width="18.42578125" customWidth="1"/>
    <col min="7" max="7" width="23.140625" customWidth="1"/>
    <col min="8" max="8" width="7.28515625" customWidth="1"/>
  </cols>
  <sheetData>
    <row r="1" spans="1:7">
      <c r="A1" s="5" t="s">
        <v>38</v>
      </c>
      <c r="B1" s="5" t="s">
        <v>10</v>
      </c>
      <c r="C1" t="s">
        <v>110</v>
      </c>
    </row>
    <row r="2" spans="1:7">
      <c r="A2" s="5" t="s">
        <v>1</v>
      </c>
      <c r="B2" s="5" t="s">
        <v>40</v>
      </c>
      <c r="C2" t="s">
        <v>113</v>
      </c>
    </row>
    <row r="3" spans="1:7">
      <c r="A3" s="5" t="s">
        <v>2</v>
      </c>
      <c r="B3" s="5" t="s">
        <v>40</v>
      </c>
      <c r="C3" t="s">
        <v>140</v>
      </c>
    </row>
    <row r="4" spans="1:7">
      <c r="A4" s="5" t="s">
        <v>39</v>
      </c>
      <c r="B4" s="5" t="s">
        <v>40</v>
      </c>
      <c r="C4" t="s">
        <v>114</v>
      </c>
    </row>
    <row r="5" spans="1:7" ht="30">
      <c r="A5" s="5" t="s">
        <v>4</v>
      </c>
      <c r="B5" s="5" t="s">
        <v>40</v>
      </c>
      <c r="C5" t="s">
        <v>141</v>
      </c>
    </row>
    <row r="7" spans="1:7">
      <c r="A7" t="s">
        <v>99</v>
      </c>
      <c r="D7" s="17">
        <v>4320</v>
      </c>
      <c r="E7" t="s">
        <v>16</v>
      </c>
    </row>
    <row r="8" spans="1:7">
      <c r="A8" t="s">
        <v>100</v>
      </c>
      <c r="D8" s="17">
        <v>4580</v>
      </c>
      <c r="E8" t="s">
        <v>16</v>
      </c>
    </row>
    <row r="9" spans="1:7">
      <c r="A9" t="s">
        <v>101</v>
      </c>
      <c r="D9" s="17">
        <v>4860</v>
      </c>
      <c r="E9" t="s">
        <v>16</v>
      </c>
    </row>
    <row r="10" spans="1:7">
      <c r="D10" s="17"/>
    </row>
    <row r="11" spans="1:7">
      <c r="A11" t="s">
        <v>17</v>
      </c>
    </row>
    <row r="12" spans="1:7">
      <c r="A12" t="s">
        <v>59</v>
      </c>
      <c r="B12" t="s">
        <v>107</v>
      </c>
      <c r="C12" s="3" t="s">
        <v>104</v>
      </c>
      <c r="G12" s="10"/>
    </row>
    <row r="13" spans="1:7">
      <c r="A13" t="s">
        <v>106</v>
      </c>
      <c r="B13" t="s">
        <v>107</v>
      </c>
      <c r="C13" s="3" t="s">
        <v>105</v>
      </c>
      <c r="G13" s="10"/>
    </row>
    <row r="14" spans="1:7">
      <c r="A14" t="s">
        <v>142</v>
      </c>
      <c r="B14" t="s">
        <v>127</v>
      </c>
      <c r="C14" s="3" t="s">
        <v>143</v>
      </c>
      <c r="G14" s="10"/>
    </row>
    <row r="15" spans="1:7">
      <c r="C15" s="3" t="s">
        <v>154</v>
      </c>
      <c r="G15" s="10"/>
    </row>
    <row r="16" spans="1:7">
      <c r="A16" t="s">
        <v>144</v>
      </c>
      <c r="B16" t="s">
        <v>127</v>
      </c>
      <c r="C16" s="3" t="s">
        <v>147</v>
      </c>
      <c r="G16" s="10"/>
    </row>
    <row r="17" spans="1:8">
      <c r="G17" s="11"/>
      <c r="H17" s="2"/>
    </row>
    <row r="18" spans="1:8">
      <c r="A18" t="s">
        <v>42</v>
      </c>
      <c r="B18" t="s">
        <v>40</v>
      </c>
      <c r="C18" s="12">
        <v>22</v>
      </c>
      <c r="D18" s="11" t="s">
        <v>43</v>
      </c>
      <c r="E18" t="s">
        <v>44</v>
      </c>
      <c r="H18" s="1"/>
    </row>
    <row r="19" spans="1:8">
      <c r="A19" t="s">
        <v>106</v>
      </c>
      <c r="B19" t="s">
        <v>40</v>
      </c>
      <c r="C19">
        <v>4</v>
      </c>
      <c r="D19" s="11" t="s">
        <v>43</v>
      </c>
      <c r="H19" s="3"/>
    </row>
    <row r="20" spans="1:8">
      <c r="A20" t="s">
        <v>142</v>
      </c>
      <c r="B20" t="s">
        <v>145</v>
      </c>
      <c r="C20">
        <v>4</v>
      </c>
      <c r="D20" s="11" t="s">
        <v>146</v>
      </c>
      <c r="H20" s="3"/>
    </row>
    <row r="21" spans="1:8">
      <c r="A21" t="s">
        <v>144</v>
      </c>
      <c r="B21" t="s">
        <v>127</v>
      </c>
      <c r="C21">
        <v>4</v>
      </c>
      <c r="D21" s="11" t="s">
        <v>146</v>
      </c>
      <c r="H21" s="3"/>
    </row>
    <row r="22" spans="1:8">
      <c r="D22" s="11"/>
      <c r="H22" s="3"/>
    </row>
    <row r="23" spans="1:8">
      <c r="A23" t="s">
        <v>41</v>
      </c>
      <c r="C23" s="11"/>
      <c r="D23" s="11">
        <v>1952640</v>
      </c>
      <c r="E23" t="s">
        <v>111</v>
      </c>
    </row>
    <row r="24" spans="1:8">
      <c r="C24" s="11"/>
      <c r="D24" s="11">
        <v>2419200</v>
      </c>
      <c r="E24" t="s">
        <v>112</v>
      </c>
    </row>
    <row r="25" spans="1:8">
      <c r="A25" t="s">
        <v>108</v>
      </c>
      <c r="C25" s="11"/>
      <c r="D25" s="11">
        <v>2564800</v>
      </c>
      <c r="E25" t="s">
        <v>16</v>
      </c>
    </row>
    <row r="26" spans="1:8">
      <c r="A26" t="s">
        <v>68</v>
      </c>
      <c r="C26" s="11"/>
      <c r="D26" s="76">
        <v>2721600</v>
      </c>
      <c r="E26" t="s">
        <v>109</v>
      </c>
    </row>
    <row r="27" spans="1:8">
      <c r="C27" s="11"/>
      <c r="D27" s="11"/>
    </row>
    <row r="28" spans="1:8">
      <c r="A28" s="11"/>
      <c r="C28" s="11"/>
      <c r="D28" s="11"/>
    </row>
    <row r="29" spans="1:8">
      <c r="C29" s="11"/>
      <c r="D29" s="11"/>
    </row>
    <row r="30" spans="1:8">
      <c r="C30" s="11"/>
    </row>
    <row r="31" spans="1:8">
      <c r="A31" t="s">
        <v>63</v>
      </c>
    </row>
    <row r="32" spans="1:8">
      <c r="A32" s="13"/>
      <c r="B32" s="81" t="s">
        <v>18</v>
      </c>
      <c r="C32" s="83"/>
      <c r="D32" s="14" t="s">
        <v>19</v>
      </c>
      <c r="E32" s="14" t="s">
        <v>20</v>
      </c>
      <c r="F32" s="14" t="s">
        <v>21</v>
      </c>
      <c r="G32" s="14" t="s">
        <v>22</v>
      </c>
    </row>
    <row r="33" spans="1:7">
      <c r="A33" s="13" t="s">
        <v>64</v>
      </c>
      <c r="B33" s="39"/>
      <c r="C33" s="40">
        <v>1952640</v>
      </c>
      <c r="D33" s="15">
        <v>1200000</v>
      </c>
      <c r="E33" s="15">
        <f>C33-D33</f>
        <v>752640</v>
      </c>
      <c r="F33" s="14" t="s">
        <v>75</v>
      </c>
      <c r="G33" s="13" t="s">
        <v>102</v>
      </c>
    </row>
    <row r="34" spans="1:7">
      <c r="A34" s="13" t="s">
        <v>65</v>
      </c>
      <c r="B34" s="39"/>
      <c r="C34" s="40">
        <v>1952640</v>
      </c>
      <c r="D34" s="15">
        <v>1200000</v>
      </c>
      <c r="E34" s="15">
        <f t="shared" ref="E34:E42" si="0">C34-D34</f>
        <v>752640</v>
      </c>
      <c r="F34" s="14" t="s">
        <v>76</v>
      </c>
      <c r="G34" s="13"/>
    </row>
    <row r="35" spans="1:7">
      <c r="A35" s="13" t="s">
        <v>35</v>
      </c>
      <c r="B35" s="39"/>
      <c r="C35" s="40">
        <v>1952640</v>
      </c>
      <c r="D35" s="15">
        <v>1200000</v>
      </c>
      <c r="E35" s="15">
        <f t="shared" si="0"/>
        <v>752640</v>
      </c>
      <c r="F35" s="14" t="s">
        <v>77</v>
      </c>
      <c r="G35" s="13"/>
    </row>
    <row r="36" spans="1:7">
      <c r="A36" s="13" t="s">
        <v>36</v>
      </c>
      <c r="B36" s="37"/>
      <c r="C36" s="40">
        <v>2419200</v>
      </c>
      <c r="D36" s="15">
        <v>1400000</v>
      </c>
      <c r="E36" s="15">
        <f t="shared" si="0"/>
        <v>1019200</v>
      </c>
      <c r="F36" s="14" t="s">
        <v>78</v>
      </c>
      <c r="G36" s="13" t="s">
        <v>103</v>
      </c>
    </row>
    <row r="37" spans="1:7">
      <c r="A37" s="13" t="s">
        <v>37</v>
      </c>
      <c r="B37" s="37"/>
      <c r="C37" s="40">
        <v>2419200</v>
      </c>
      <c r="D37" s="15">
        <v>1400000</v>
      </c>
      <c r="E37" s="15">
        <f t="shared" si="0"/>
        <v>1019200</v>
      </c>
      <c r="F37" s="14" t="s">
        <v>79</v>
      </c>
      <c r="G37" s="13"/>
    </row>
    <row r="38" spans="1:7">
      <c r="A38" s="13" t="s">
        <v>66</v>
      </c>
      <c r="B38" s="37"/>
      <c r="C38" s="40">
        <v>2419200</v>
      </c>
      <c r="D38" s="15">
        <v>1500000</v>
      </c>
      <c r="E38" s="15">
        <f t="shared" si="0"/>
        <v>919200</v>
      </c>
      <c r="F38" s="14" t="s">
        <v>80</v>
      </c>
      <c r="G38" s="13"/>
    </row>
    <row r="39" spans="1:7">
      <c r="A39" s="13" t="s">
        <v>23</v>
      </c>
      <c r="B39" s="37"/>
      <c r="C39" s="40">
        <v>2419200</v>
      </c>
      <c r="D39" s="15">
        <v>1550000</v>
      </c>
      <c r="E39" s="15">
        <f t="shared" si="0"/>
        <v>869200</v>
      </c>
      <c r="F39" s="14" t="s">
        <v>81</v>
      </c>
      <c r="G39" s="13"/>
    </row>
    <row r="40" spans="1:7">
      <c r="A40" s="13" t="s">
        <v>24</v>
      </c>
      <c r="B40" s="37"/>
      <c r="C40" s="40">
        <v>2419200</v>
      </c>
      <c r="D40" s="15">
        <v>1550000</v>
      </c>
      <c r="E40" s="15">
        <f t="shared" si="0"/>
        <v>869200</v>
      </c>
      <c r="F40" s="14" t="s">
        <v>82</v>
      </c>
      <c r="G40" s="13"/>
    </row>
    <row r="41" spans="1:7">
      <c r="A41" s="13" t="s">
        <v>25</v>
      </c>
      <c r="B41" s="37"/>
      <c r="C41" s="40">
        <v>2419200</v>
      </c>
      <c r="D41" s="15">
        <v>1550000</v>
      </c>
      <c r="E41" s="15">
        <f t="shared" si="0"/>
        <v>869200</v>
      </c>
      <c r="F41" s="14" t="s">
        <v>83</v>
      </c>
      <c r="G41" s="13"/>
    </row>
    <row r="42" spans="1:7">
      <c r="A42" s="13" t="s">
        <v>67</v>
      </c>
      <c r="B42" s="39"/>
      <c r="C42" s="40">
        <v>2419200</v>
      </c>
      <c r="D42" s="15">
        <v>1550000</v>
      </c>
      <c r="E42" s="15">
        <f t="shared" si="0"/>
        <v>869200</v>
      </c>
      <c r="F42" s="14" t="s">
        <v>84</v>
      </c>
      <c r="G42" s="13"/>
    </row>
    <row r="43" spans="1:7">
      <c r="A43" s="81" t="s">
        <v>26</v>
      </c>
      <c r="B43" s="82"/>
      <c r="C43" s="82"/>
      <c r="D43" s="83"/>
      <c r="E43" s="16">
        <f>SUM(E33:E42)</f>
        <v>8692320</v>
      </c>
      <c r="F43" s="13"/>
      <c r="G43" s="13"/>
    </row>
    <row r="44" spans="1:7">
      <c r="A44" s="9"/>
      <c r="B44" s="9"/>
      <c r="C44" s="9"/>
      <c r="D44" s="9"/>
      <c r="E44" s="51"/>
      <c r="F44" s="52"/>
      <c r="G44" s="52"/>
    </row>
    <row r="45" spans="1:7">
      <c r="A45" s="9"/>
      <c r="B45" s="9"/>
      <c r="C45" s="11"/>
      <c r="D45" s="9"/>
      <c r="E45" s="51"/>
      <c r="F45" s="52"/>
      <c r="G45" s="52"/>
    </row>
    <row r="46" spans="1:7">
      <c r="A46" s="9"/>
      <c r="B46" s="9"/>
      <c r="C46" s="9"/>
      <c r="D46" s="9"/>
      <c r="E46" s="51"/>
      <c r="F46" s="52"/>
      <c r="G46" s="52"/>
    </row>
    <row r="47" spans="1:7">
      <c r="A47" t="s">
        <v>69</v>
      </c>
    </row>
    <row r="48" spans="1:7">
      <c r="A48" s="13"/>
      <c r="B48" s="46"/>
      <c r="C48" s="38" t="s">
        <v>73</v>
      </c>
      <c r="D48" s="14" t="s">
        <v>27</v>
      </c>
      <c r="E48" s="14" t="s">
        <v>28</v>
      </c>
      <c r="F48" s="14" t="s">
        <v>29</v>
      </c>
      <c r="G48" s="14" t="s">
        <v>30</v>
      </c>
    </row>
    <row r="49" spans="1:7">
      <c r="A49" s="41" t="s">
        <v>31</v>
      </c>
      <c r="B49" s="43">
        <v>1559520</v>
      </c>
      <c r="C49" s="42">
        <v>2564800</v>
      </c>
      <c r="D49" s="15">
        <v>1600000</v>
      </c>
      <c r="E49" s="15">
        <f>C49-D49</f>
        <v>964800</v>
      </c>
      <c r="F49" s="14" t="s">
        <v>85</v>
      </c>
      <c r="G49" s="13"/>
    </row>
    <row r="50" spans="1:7">
      <c r="A50" s="41" t="s">
        <v>32</v>
      </c>
      <c r="B50" s="43">
        <v>1559520</v>
      </c>
      <c r="C50" s="42">
        <v>2564800</v>
      </c>
      <c r="D50" s="15">
        <v>1600000</v>
      </c>
      <c r="E50" s="15">
        <f t="shared" ref="E50:E60" si="1">C50-D50</f>
        <v>964800</v>
      </c>
      <c r="F50" s="14" t="s">
        <v>86</v>
      </c>
      <c r="G50" s="13"/>
    </row>
    <row r="51" spans="1:7">
      <c r="A51" s="41" t="s">
        <v>33</v>
      </c>
      <c r="B51" s="43">
        <v>1559520</v>
      </c>
      <c r="C51" s="42">
        <v>2564800</v>
      </c>
      <c r="D51" s="15">
        <v>1600000</v>
      </c>
      <c r="E51" s="15">
        <f t="shared" si="1"/>
        <v>964800</v>
      </c>
      <c r="F51" s="14" t="s">
        <v>87</v>
      </c>
      <c r="G51" s="13"/>
    </row>
    <row r="52" spans="1:7">
      <c r="A52" s="41" t="s">
        <v>34</v>
      </c>
      <c r="B52" s="43">
        <v>1559520</v>
      </c>
      <c r="C52" s="42">
        <v>2564800</v>
      </c>
      <c r="D52" s="15">
        <v>1650000</v>
      </c>
      <c r="E52" s="15">
        <f t="shared" si="1"/>
        <v>914800</v>
      </c>
      <c r="F52" s="14" t="s">
        <v>76</v>
      </c>
      <c r="G52" s="13"/>
    </row>
    <row r="53" spans="1:7">
      <c r="A53" s="41" t="s">
        <v>35</v>
      </c>
      <c r="B53" s="43">
        <v>1559520</v>
      </c>
      <c r="C53" s="42">
        <v>2564800</v>
      </c>
      <c r="D53" s="15">
        <v>1700000</v>
      </c>
      <c r="E53" s="15">
        <f t="shared" si="1"/>
        <v>864800</v>
      </c>
      <c r="F53" s="14" t="s">
        <v>77</v>
      </c>
      <c r="G53" s="13"/>
    </row>
    <row r="54" spans="1:7">
      <c r="A54" s="41" t="s">
        <v>36</v>
      </c>
      <c r="B54" s="39">
        <v>1559520</v>
      </c>
      <c r="C54" s="42">
        <v>2564800</v>
      </c>
      <c r="D54" s="15">
        <v>1700000</v>
      </c>
      <c r="E54" s="15">
        <f t="shared" si="1"/>
        <v>864800</v>
      </c>
      <c r="F54" s="14" t="s">
        <v>88</v>
      </c>
      <c r="G54" s="13"/>
    </row>
    <row r="55" spans="1:7">
      <c r="A55" s="41" t="s">
        <v>37</v>
      </c>
      <c r="B55" s="44"/>
      <c r="C55" s="42">
        <v>2564800</v>
      </c>
      <c r="D55" s="15">
        <v>1700000</v>
      </c>
      <c r="E55" s="15">
        <f t="shared" si="1"/>
        <v>864800</v>
      </c>
      <c r="F55" s="14" t="s">
        <v>79</v>
      </c>
      <c r="G55" s="13"/>
    </row>
    <row r="56" spans="1:7">
      <c r="A56" s="41" t="s">
        <v>66</v>
      </c>
      <c r="B56" s="44"/>
      <c r="C56" s="42">
        <v>2564800</v>
      </c>
      <c r="D56" s="15">
        <v>1900000</v>
      </c>
      <c r="E56" s="15">
        <f t="shared" si="1"/>
        <v>664800</v>
      </c>
      <c r="F56" s="14" t="s">
        <v>80</v>
      </c>
      <c r="G56" s="13" t="s">
        <v>70</v>
      </c>
    </row>
    <row r="57" spans="1:7">
      <c r="A57" s="41" t="s">
        <v>23</v>
      </c>
      <c r="B57" s="44"/>
      <c r="C57" s="42">
        <v>2564800</v>
      </c>
      <c r="D57" s="15">
        <v>1500000</v>
      </c>
      <c r="E57" s="15">
        <f t="shared" si="1"/>
        <v>1064800</v>
      </c>
      <c r="F57" s="14" t="s">
        <v>81</v>
      </c>
      <c r="G57" s="13"/>
    </row>
    <row r="58" spans="1:7">
      <c r="A58" s="41" t="s">
        <v>24</v>
      </c>
      <c r="B58" s="39"/>
      <c r="C58" s="42">
        <v>2564800</v>
      </c>
      <c r="D58" s="15">
        <v>1700000</v>
      </c>
      <c r="E58" s="15">
        <f t="shared" si="1"/>
        <v>864800</v>
      </c>
      <c r="F58" s="14" t="s">
        <v>82</v>
      </c>
      <c r="G58" s="13"/>
    </row>
    <row r="59" spans="1:7" ht="38.25">
      <c r="A59" s="41" t="s">
        <v>25</v>
      </c>
      <c r="B59" s="39"/>
      <c r="C59" s="42">
        <v>2564800</v>
      </c>
      <c r="D59" s="15">
        <v>3200000</v>
      </c>
      <c r="E59" s="15">
        <f t="shared" si="1"/>
        <v>-635200</v>
      </c>
      <c r="F59" s="14" t="s">
        <v>89</v>
      </c>
      <c r="G59" s="45" t="s">
        <v>71</v>
      </c>
    </row>
    <row r="60" spans="1:7">
      <c r="A60" s="41" t="s">
        <v>67</v>
      </c>
      <c r="B60" s="44"/>
      <c r="C60" s="42">
        <v>2564800</v>
      </c>
      <c r="D60" s="15">
        <v>1700000</v>
      </c>
      <c r="E60" s="15">
        <f t="shared" si="1"/>
        <v>864800</v>
      </c>
      <c r="F60" s="14" t="s">
        <v>90</v>
      </c>
      <c r="G60" s="13"/>
    </row>
    <row r="61" spans="1:7">
      <c r="A61" s="81" t="s">
        <v>26</v>
      </c>
      <c r="B61" s="87"/>
      <c r="C61" s="82"/>
      <c r="D61" s="83"/>
      <c r="E61" s="16">
        <f>SUM(E49:E60)</f>
        <v>9227600</v>
      </c>
      <c r="F61" s="13"/>
      <c r="G61" s="13"/>
    </row>
    <row r="62" spans="1:7">
      <c r="A62" s="9"/>
      <c r="B62" s="9"/>
      <c r="C62" s="9"/>
      <c r="D62" s="9"/>
      <c r="E62" s="51"/>
      <c r="F62" s="52"/>
      <c r="G62" s="52"/>
    </row>
    <row r="63" spans="1:7">
      <c r="A63" s="75"/>
      <c r="B63" s="9"/>
      <c r="C63" s="9"/>
      <c r="D63" s="9"/>
      <c r="E63" s="51"/>
      <c r="F63" s="52"/>
      <c r="G63" s="52"/>
    </row>
    <row r="64" spans="1:7">
      <c r="A64" s="7" t="s">
        <v>72</v>
      </c>
    </row>
    <row r="65" spans="1:7">
      <c r="A65" s="13"/>
      <c r="B65" s="41"/>
      <c r="C65" s="38" t="s">
        <v>73</v>
      </c>
      <c r="D65" s="14" t="s">
        <v>27</v>
      </c>
      <c r="E65" s="14" t="s">
        <v>20</v>
      </c>
      <c r="F65" s="14" t="s">
        <v>29</v>
      </c>
      <c r="G65" s="14" t="s">
        <v>30</v>
      </c>
    </row>
    <row r="66" spans="1:7">
      <c r="A66" s="13" t="s">
        <v>74</v>
      </c>
      <c r="B66" s="41"/>
      <c r="C66" s="49">
        <v>2721600</v>
      </c>
      <c r="D66" s="15">
        <v>1700000</v>
      </c>
      <c r="E66" s="15">
        <f>C66-D66</f>
        <v>1021600</v>
      </c>
      <c r="F66" s="47" t="s">
        <v>91</v>
      </c>
      <c r="G66" s="13"/>
    </row>
    <row r="67" spans="1:7">
      <c r="A67" s="13" t="s">
        <v>32</v>
      </c>
      <c r="B67" s="41"/>
      <c r="C67" s="49">
        <v>2721600</v>
      </c>
      <c r="D67" s="15">
        <v>1700000</v>
      </c>
      <c r="E67" s="15">
        <f t="shared" ref="E67:E70" si="2">C67-D67</f>
        <v>1021600</v>
      </c>
      <c r="F67" s="47" t="s">
        <v>92</v>
      </c>
      <c r="G67" s="13"/>
    </row>
    <row r="68" spans="1:7" ht="25.5">
      <c r="A68" s="13" t="s">
        <v>33</v>
      </c>
      <c r="B68" s="41"/>
      <c r="C68" s="49">
        <v>2721600</v>
      </c>
      <c r="D68" s="15">
        <v>1650000</v>
      </c>
      <c r="E68" s="15">
        <f t="shared" si="2"/>
        <v>1071600</v>
      </c>
      <c r="F68" s="47" t="s">
        <v>93</v>
      </c>
      <c r="G68" s="45" t="s">
        <v>98</v>
      </c>
    </row>
    <row r="69" spans="1:7" ht="25.5">
      <c r="A69" s="13" t="s">
        <v>34</v>
      </c>
      <c r="B69" s="41"/>
      <c r="C69" s="49">
        <v>2721600</v>
      </c>
      <c r="D69" s="48">
        <v>1650000</v>
      </c>
      <c r="E69" s="15">
        <f t="shared" si="2"/>
        <v>1071600</v>
      </c>
      <c r="F69" s="47" t="s">
        <v>94</v>
      </c>
      <c r="G69" s="50" t="s">
        <v>98</v>
      </c>
    </row>
    <row r="70" spans="1:7" ht="25.5">
      <c r="A70" s="13" t="s">
        <v>35</v>
      </c>
      <c r="B70" s="41"/>
      <c r="C70" s="49"/>
      <c r="D70" s="48"/>
      <c r="E70" s="15">
        <f t="shared" si="2"/>
        <v>0</v>
      </c>
      <c r="F70" s="47" t="s">
        <v>95</v>
      </c>
      <c r="G70" s="50" t="s">
        <v>98</v>
      </c>
    </row>
    <row r="71" spans="1:7">
      <c r="A71" s="81" t="s">
        <v>96</v>
      </c>
      <c r="B71" s="82"/>
      <c r="C71" s="82"/>
      <c r="D71" s="83"/>
      <c r="E71" s="16">
        <f>SUM(E66:E70)</f>
        <v>4186400</v>
      </c>
      <c r="F71" s="13"/>
      <c r="G71" s="13"/>
    </row>
    <row r="72" spans="1:7">
      <c r="A72" s="84" t="s">
        <v>97</v>
      </c>
      <c r="B72" s="85"/>
      <c r="C72" s="85"/>
      <c r="D72" s="86"/>
      <c r="E72" s="16">
        <f>SUM(E43,E61,E71)</f>
        <v>22106320</v>
      </c>
      <c r="F72" s="13"/>
      <c r="G72" s="13"/>
    </row>
  </sheetData>
  <mergeCells count="5">
    <mergeCell ref="A71:D71"/>
    <mergeCell ref="A72:D72"/>
    <mergeCell ref="A43:D43"/>
    <mergeCell ref="A61:D61"/>
    <mergeCell ref="B32:C32"/>
  </mergeCells>
  <phoneticPr fontId="2" type="noConversion"/>
  <pageMargins left="0.23958333333333334" right="0.28125" top="0.75" bottom="0.7291666666666666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급여계산</vt:lpstr>
      <vt:lpstr>급여표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 Donghoon</cp:lastModifiedBy>
  <cp:lastPrinted>2013-07-17T08:23:20Z</cp:lastPrinted>
  <dcterms:created xsi:type="dcterms:W3CDTF">2013-07-08T06:14:09Z</dcterms:created>
  <dcterms:modified xsi:type="dcterms:W3CDTF">2014-01-13T02:46:57Z</dcterms:modified>
</cp:coreProperties>
</file>